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03-04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<sst xmlns="http://schemas.openxmlformats.org/spreadsheetml/2006/main" count="34" uniqueCount="34">
  <si>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Inntekt</t>
  </si>
  <si>
    <t>Utgift</t>
  </si>
  <si>
    <t>Renter</t>
  </si>
  <si>
    <t>Kontingent</t>
  </si>
  <si>
    <t>Medlemsaktivitet</t>
  </si>
  <si>
    <t>Gaver</t>
  </si>
  <si>
    <t>Administrasjon</t>
  </si>
  <si>
    <t>NAT</t>
  </si>
  <si>
    <t>BEHOLDNINGER</t>
  </si>
  <si>
    <t>Kassabeholdning</t>
  </si>
  <si>
    <t>Postbanken</t>
  </si>
  <si>
    <t>SUM</t>
  </si>
  <si>
    <t>Kommentarer:</t>
  </si>
  <si>
    <t>FP (sparing)</t>
  </si>
  <si>
    <t>FP (fond)</t>
  </si>
  <si>
    <t>Pål Sævik</t>
  </si>
  <si>
    <t>Kasserer</t>
  </si>
  <si>
    <t>1999</t>
  </si>
  <si>
    <t>2000</t>
  </si>
  <si>
    <t>Fond</t>
  </si>
  <si>
    <t>2) Utgiftene er redusert betraktelig i forhold til budsjettet.</t>
  </si>
  <si>
    <t>3) Antall medlemmer er drastisk redusert og dermed også inntektene.</t>
  </si>
  <si>
    <t>Balanse (overskudd)</t>
  </si>
  <si>
    <t>Regnskapsoversikt for 2003-2004</t>
  </si>
  <si>
    <t>Status pr 30. mars 2004</t>
  </si>
  <si>
    <t>8.200 kr gjenstår å overføre for denne regnskapsperiode, men ingen numre av tidsskriftet er utgitt.</t>
  </si>
  <si>
    <t>2001-02</t>
  </si>
  <si>
    <t>2002-03</t>
  </si>
  <si>
    <t>2003-04</t>
  </si>
  <si>
    <t>Oslo, 2004-04-01</t>
  </si>
  <si>
    <t>4) AOF har én konto i Forsvarets personellservice (FP), men innestående midler splittes i to.</t>
  </si>
  <si>
    <t>5) Inntekten til fondet er salg av bøker.</t>
  </si>
  <si>
    <t xml:space="preserve">1) NAT: 5500 kr av 15.500 gjelder støtte for forrige år. </t>
  </si>
  <si>
    <t>TAPS- OG VINNINGSKONTO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</si>
</sst>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  <numFmt numFmtId="173" formatCode="_(* #,##0.0_);_(* \(#,##0.0\);_(* &quot;-&quot;??_);_(@_)"/>
    <numFmt numFmtId="174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0" borderId="2" applyNumberFormat="0" applyFill="0" applyAlignment="0" applyProtection="0"/>
    <xf numFmtId="171" fontId="0" fillId="0" borderId="0" applyFont="0" applyFill="0" applyBorder="0" applyAlignment="0" applyProtection="0"/>
    <xf numFmtId="0" fontId="28" fillId="24" borderId="3" applyNumberFormat="0" applyAlignment="0" applyProtection="0"/>
    <xf numFmtId="0" fontId="0" fillId="25" borderId="4" applyNumberFormat="0" applyFont="0" applyAlignment="0" applyProtection="0"/>
    <xf numFmtId="0" fontId="29" fillId="26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9" fontId="0" fillId="0" borderId="0" applyFont="0" applyFill="0" applyBorder="0" applyAlignment="0" applyProtection="0"/>
    <xf numFmtId="0" fontId="35" fillId="20" borderId="9" applyNumberFormat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1" fontId="0" fillId="0" borderId="0" xfId="39" applyFont="1" applyAlignment="1">
      <alignment/>
    </xf>
    <xf numFmtId="171" fontId="0" fillId="0" borderId="0" xfId="39" applyFont="1" applyBorder="1" applyAlignment="1">
      <alignment/>
    </xf>
    <xf numFmtId="171" fontId="0" fillId="0" borderId="10" xfId="39" applyFont="1" applyBorder="1" applyAlignment="1">
      <alignment/>
    </xf>
    <xf numFmtId="171" fontId="0" fillId="0" borderId="11" xfId="39" applyFont="1" applyBorder="1" applyAlignment="1">
      <alignment/>
    </xf>
    <xf numFmtId="171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gnskap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gnskap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gnskap%20diver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-03"/>
    </sheetNames>
    <sheetDataSet>
      <sheetData sheetId="0">
        <row r="127">
          <cell r="E127">
            <v>4362.6700000000055</v>
          </cell>
          <cell r="I127">
            <v>1592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3-04"/>
    </sheetNames>
    <sheetDataSet>
      <sheetData sheetId="0">
        <row r="60">
          <cell r="E60">
            <v>7183.130000000005</v>
          </cell>
          <cell r="G60">
            <v>107279.47</v>
          </cell>
          <cell r="I60">
            <v>32.5</v>
          </cell>
          <cell r="J60">
            <v>4656.21</v>
          </cell>
          <cell r="L60">
            <v>38100</v>
          </cell>
          <cell r="O60">
            <v>3625.3999999999996</v>
          </cell>
          <cell r="Q60">
            <v>1007</v>
          </cell>
          <cell r="S60">
            <v>11385.02</v>
          </cell>
          <cell r="U60">
            <v>15500</v>
          </cell>
          <cell r="V60">
            <v>1200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k"/>
      <sheetName val="AOF fond"/>
      <sheetName val="Materiell"/>
    </sheetNames>
    <sheetDataSet>
      <sheetData sheetId="1">
        <row r="13">
          <cell r="D13">
            <v>80377.64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E28" sqref="E28"/>
    </sheetView>
  </sheetViews>
  <sheetFormatPr defaultColWidth="11.421875" defaultRowHeight="12.75"/>
  <cols>
    <col min="1" max="2" width="11.421875" style="1" customWidth="1"/>
    <col min="3" max="3" width="17.7109375" style="1" customWidth="1"/>
    <col min="4" max="4" width="15.421875" style="1" bestFit="1" customWidth="1"/>
    <col min="5" max="7" width="11.28125" style="1" bestFit="1" customWidth="1"/>
    <col min="8" max="16384" width="11.421875" style="1" customWidth="1"/>
  </cols>
  <sheetData>
    <row r="1" ht="12.75">
      <c r="A1" s="1" t="s">
        <v>23</v>
      </c>
    </row>
    <row r="2" ht="12.75">
      <c r="A2" s="1" t="s">
        <v>24</v>
      </c>
    </row>
    <row r="5" ht="12.75">
      <c r="C5" s="2" t="s">
        <v>33</v>
      </c>
    </row>
    <row r="6" spans="3:4" ht="12.75">
      <c r="C6" s="12" t="s">
        <v>0</v>
      </c>
      <c r="D6" s="12" t="s">
        <v>1</v>
      </c>
    </row>
    <row r="7" spans="1:4" ht="12.75">
      <c r="A7" s="1" t="s">
        <v>2</v>
      </c>
      <c r="C7" s="3">
        <f>SUM('[2]2003-04'!$J$60)</f>
        <v>4656.21</v>
      </c>
      <c r="D7" s="3"/>
    </row>
    <row r="8" spans="1:4" ht="12.75">
      <c r="A8" s="1" t="s">
        <v>3</v>
      </c>
      <c r="C8" s="3">
        <f>SUM('[2]2003-04'!$L$60)</f>
        <v>38100</v>
      </c>
      <c r="D8" s="3"/>
    </row>
    <row r="9" spans="1:4" ht="12.75">
      <c r="A9" s="1" t="s">
        <v>4</v>
      </c>
      <c r="C9" s="3"/>
      <c r="D9" s="3">
        <f>SUM('[2]2003-04'!$O$60)</f>
        <v>3625.3999999999996</v>
      </c>
    </row>
    <row r="10" spans="1:4" ht="12.75">
      <c r="A10" s="1" t="s">
        <v>5</v>
      </c>
      <c r="C10" s="3"/>
      <c r="D10" s="3">
        <f>SUM('[2]2003-04'!$Q$60)</f>
        <v>1007</v>
      </c>
    </row>
    <row r="11" spans="1:4" ht="12.75">
      <c r="A11" s="1" t="s">
        <v>6</v>
      </c>
      <c r="C11" s="3"/>
      <c r="D11" s="3">
        <f>SUM('[2]2003-04'!$S$60)</f>
        <v>11385.02</v>
      </c>
    </row>
    <row r="12" spans="1:4" ht="12.75">
      <c r="A12" s="1" t="s">
        <v>7</v>
      </c>
      <c r="C12" s="3"/>
      <c r="D12" s="3">
        <f>SUM('[2]2003-04'!$U$60)</f>
        <v>15500</v>
      </c>
    </row>
    <row r="13" spans="1:4" ht="12.75">
      <c r="A13" s="1" t="s">
        <v>19</v>
      </c>
      <c r="C13" s="4">
        <f>SUM('[2]2003-04'!$V$60)</f>
        <v>1200</v>
      </c>
      <c r="D13" s="4"/>
    </row>
    <row r="14" spans="1:6" ht="12.75">
      <c r="A14" s="1" t="s">
        <v>22</v>
      </c>
      <c r="C14" s="5"/>
      <c r="D14" s="5">
        <v>12438.79</v>
      </c>
      <c r="F14" s="7"/>
    </row>
    <row r="15" spans="3:4" ht="13.5" thickBot="1">
      <c r="C15" s="6">
        <f>SUM(C7:C14)</f>
        <v>43956.21</v>
      </c>
      <c r="D15" s="6">
        <f>SUM(D7:D14)</f>
        <v>43956.21</v>
      </c>
    </row>
    <row r="16" spans="9:10" ht="12.75">
      <c r="I16" s="7"/>
      <c r="J16" s="7"/>
    </row>
    <row r="19" ht="12.75">
      <c r="C19" s="2" t="s">
        <v>8</v>
      </c>
    </row>
    <row r="20" spans="3:7" ht="12.75">
      <c r="C20" s="11" t="s">
        <v>28</v>
      </c>
      <c r="D20" s="8" t="s">
        <v>27</v>
      </c>
      <c r="E20" s="8" t="s">
        <v>26</v>
      </c>
      <c r="F20" s="8" t="s">
        <v>18</v>
      </c>
      <c r="G20" s="8" t="s">
        <v>17</v>
      </c>
    </row>
    <row r="21" spans="4:7" ht="12.75">
      <c r="D21" s="9"/>
      <c r="E21" s="9"/>
      <c r="F21" s="9"/>
      <c r="G21" s="9"/>
    </row>
    <row r="22" spans="1:7" ht="12.75">
      <c r="A22" s="1" t="s">
        <v>9</v>
      </c>
      <c r="C22" s="3">
        <f>SUM('[2]2003-04'!$I$60)</f>
        <v>32.5</v>
      </c>
      <c r="D22" s="3">
        <f>SUM('[1]2002-03'!$I$127)</f>
        <v>1592</v>
      </c>
      <c r="E22" s="10">
        <v>334.5</v>
      </c>
      <c r="F22" s="10">
        <v>336.7</v>
      </c>
      <c r="G22" s="10">
        <v>336.7</v>
      </c>
    </row>
    <row r="23" spans="1:7" ht="12.75">
      <c r="A23" s="1" t="s">
        <v>10</v>
      </c>
      <c r="C23" s="3">
        <f>SUM('[2]2003-04'!$E$60)</f>
        <v>7183.130000000005</v>
      </c>
      <c r="D23" s="3">
        <f>SUM('[1]2002-03'!$E$127)</f>
        <v>4362.6700000000055</v>
      </c>
      <c r="E23" s="1">
        <v>2473.01</v>
      </c>
      <c r="F23" s="10">
        <v>3901.61</v>
      </c>
      <c r="G23" s="10">
        <v>25430.21</v>
      </c>
    </row>
    <row r="24" spans="1:7" ht="12.75">
      <c r="A24" s="1" t="s">
        <v>13</v>
      </c>
      <c r="C24" s="3">
        <f>SUM('[2]2003-04'!$G$60)-C25</f>
        <v>26901.83</v>
      </c>
      <c r="D24" s="3">
        <f>96101.64-76377.64</f>
        <v>19724</v>
      </c>
      <c r="E24" s="3">
        <v>13052</v>
      </c>
      <c r="F24" s="3">
        <f>66908.47+30218.57</f>
        <v>97127.04000000001</v>
      </c>
      <c r="G24" s="3">
        <f>47967.45+29079.57</f>
        <v>77047.01999999999</v>
      </c>
    </row>
    <row r="25" spans="1:7" ht="12.75">
      <c r="A25" s="1" t="s">
        <v>14</v>
      </c>
      <c r="C25" s="5">
        <f>SUM('[3]AOF fond'!$D$13)</f>
        <v>80377.64</v>
      </c>
      <c r="D25" s="4">
        <v>76377.64</v>
      </c>
      <c r="E25" s="3">
        <v>76919.64</v>
      </c>
      <c r="F25" s="3">
        <v>72607.06</v>
      </c>
      <c r="G25" s="3">
        <v>69185.06</v>
      </c>
    </row>
    <row r="26" spans="1:7" ht="13.5" thickBot="1">
      <c r="A26" s="1" t="s">
        <v>11</v>
      </c>
      <c r="C26" s="6">
        <f>SUM(C22:C25)</f>
        <v>114495.1</v>
      </c>
      <c r="D26" s="4">
        <f>SUM(D22:D25)</f>
        <v>102056.31</v>
      </c>
      <c r="E26" s="3">
        <f>SUM(E22:E25)</f>
        <v>92779.15</v>
      </c>
      <c r="F26" s="3">
        <f>SUM(F22:F25)</f>
        <v>173972.41</v>
      </c>
      <c r="G26" s="3">
        <f>SUM(G22:G25)</f>
        <v>171998.99</v>
      </c>
    </row>
    <row r="29" ht="12.75">
      <c r="A29" s="1" t="s">
        <v>12</v>
      </c>
    </row>
    <row r="30" ht="12.75">
      <c r="A30" s="1" t="s">
        <v>32</v>
      </c>
    </row>
    <row r="31" ht="12.75">
      <c r="A31" s="1" t="s">
        <v>25</v>
      </c>
    </row>
    <row r="32" ht="12.75">
      <c r="A32" s="1" t="s">
        <v>20</v>
      </c>
    </row>
    <row r="33" ht="12.75">
      <c r="A33" s="1" t="s">
        <v>21</v>
      </c>
    </row>
    <row r="34" ht="12.75">
      <c r="A34" s="1" t="s">
        <v>30</v>
      </c>
    </row>
    <row r="35" ht="12.75">
      <c r="A35" s="1" t="s">
        <v>31</v>
      </c>
    </row>
    <row r="38" ht="12.75">
      <c r="A38" s="1" t="s">
        <v>29</v>
      </c>
    </row>
    <row r="43" ht="12.75">
      <c r="A43" s="1" t="s">
        <v>15</v>
      </c>
    </row>
    <row r="44" ht="12.75">
      <c r="A44" s="1" t="s">
        <v>16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&amp;C&amp;"Arial,Halvfet"&amp;12ARTILLERIETS OFFISERSFORENING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Forsvaret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Pål A D Sævik</dc:creator>
  <cp:keywords/>
  <dc:description/>
  <cp:lastModifiedBy>Rune</cp:lastModifiedBy>
  <cp:lastPrinted>2004-04-13T07:47:52Z</cp:lastPrinted>
  <dcterms:created xsi:type="dcterms:W3CDTF">2002-04-23T16:43:28Z</dcterms:created>
  <dcterms:modified xsi:type="dcterms:W3CDTF">2013-01-24T21:10:36Z</dcterms:modified>
  <cp:category/>
  <cp:version/>
  <cp:contentType/>
  <cp:contentStatus/>
</cp:coreProperties>
</file>